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38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Z:\Molecular_Profiling\NAc\Human\N=10_Visium\2023\2023.04.24_Br8492_reVisium\"/>
    </mc:Choice>
  </mc:AlternateContent>
  <xr:revisionPtr revIDLastSave="0" documentId="13_ncr:1_{654C128C-09D6-4770-8AF7-79B1C381B529}" xr6:coauthVersionLast="36" xr6:coauthVersionMax="47" xr10:uidLastSave="{00000000-0000-0000-0000-000000000000}"/>
  <bookViews>
    <workbookView xWindow="0" yWindow="0" windowWidth="20490" windowHeight="7545" tabRatio="500" activeTab="3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</workbook>
</file>

<file path=xl/calcChain.xml><?xml version="1.0" encoding="utf-8"?>
<calcChain xmlns="http://schemas.openxmlformats.org/spreadsheetml/2006/main">
  <c r="X8" i="3" l="1"/>
  <c r="W8" i="3"/>
  <c r="X7" i="3"/>
  <c r="W7" i="3"/>
  <c r="X6" i="3"/>
  <c r="W6" i="3"/>
  <c r="X5" i="3"/>
  <c r="W5" i="3"/>
  <c r="W6" i="1" l="1"/>
  <c r="W5" i="1"/>
  <c r="W4" i="1"/>
  <c r="W3" i="1"/>
  <c r="Q6" i="1"/>
  <c r="Q5" i="1"/>
  <c r="Q4" i="1"/>
  <c r="Q3" i="1"/>
  <c r="L5" i="1"/>
  <c r="K5" i="1"/>
  <c r="L3" i="1"/>
  <c r="K3" i="1"/>
  <c r="J6" i="1"/>
  <c r="J5" i="1"/>
  <c r="J4" i="1"/>
  <c r="J3" i="1"/>
  <c r="K6" i="1"/>
  <c r="L6" i="1" s="1"/>
  <c r="K4" i="1"/>
  <c r="L4" i="1" s="1"/>
  <c r="X4" i="3" l="1"/>
  <c r="W4" i="3"/>
  <c r="K2" i="1" l="1"/>
  <c r="L2" i="1" s="1"/>
  <c r="J2" i="1"/>
  <c r="Q2" i="1" l="1"/>
  <c r="W2" i="1"/>
</calcChain>
</file>

<file path=xl/sharedStrings.xml><?xml version="1.0" encoding="utf-8"?>
<sst xmlns="http://schemas.openxmlformats.org/spreadsheetml/2006/main" count="135" uniqueCount="67">
  <si>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</si>
  <si>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</si>
  <si>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</si>
  <si>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</si>
  <si>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</si>
  <si>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</si>
  <si>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</si>
  <si>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</si>
  <si>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</si>
  <si>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</si>
  <si>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</si>
  <si>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</si>
  <si>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</si>
  <si>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</si>
  <si>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</si>
  <si>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</si>
  <si>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</si>
  <si>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</si>
  <si>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</si>
  <si>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</si>
  <si>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</si>
  <si>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</si>
  <si>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</si>
  <si>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</si>
  <si>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</si>
  <si>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</si>
  <si>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</si>
  <si>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</si>
  <si>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</si>
  <si>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</si>
  <si>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</si>
  <si>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</si>
  <si>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</si>
  <si>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</si>
  <si>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</si>
  <si>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</si>
  <si>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</si>
  <si>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</si>
  <si>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</si>
  <si>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</si>
  <si>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</si>
  <si>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</si>
  <si>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NAc</t>
  </si>
  <si>
    <t>Hs_Br8492</t>
  </si>
  <si>
    <t>V12D07-078</t>
  </si>
  <si>
    <t>Octopus</t>
  </si>
  <si>
    <t>37v_NAc_SVB</t>
  </si>
  <si>
    <t>38v_NAc_SVB</t>
  </si>
  <si>
    <t>39v_NAc_SVB</t>
  </si>
  <si>
    <t>40v_NAc_SVB</t>
  </si>
  <si>
    <t>Whale lib prep</t>
  </si>
  <si>
    <t>SI-TT-A2</t>
  </si>
  <si>
    <t>GTGGATCAAA</t>
  </si>
  <si>
    <t>GCCAACCCTG</t>
  </si>
  <si>
    <t>CAGGGTTGGC</t>
  </si>
  <si>
    <t>SI-TT-B2</t>
  </si>
  <si>
    <t>TCTACCATTT</t>
  </si>
  <si>
    <t>CGGGAGAGTC</t>
  </si>
  <si>
    <t>GACTCTCCCG</t>
  </si>
  <si>
    <t>SI-TT-C2</t>
  </si>
  <si>
    <t>CAATCCCGAC</t>
  </si>
  <si>
    <t>CCGAGTAGTA</t>
  </si>
  <si>
    <t>TACTACTCGG</t>
  </si>
  <si>
    <t>SI-TT-D2</t>
  </si>
  <si>
    <t>TTAATACGCG</t>
  </si>
  <si>
    <t>CACCTCGGGT</t>
  </si>
  <si>
    <t>ACCCGAGGTG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</si>
</sst>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35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3" xfId="0" applyBorder="1" applyAlignment="1">
      <alignment horizontal="center"/>
    </xf>
    <xf numFmtId="0" fontId="0" fillId="0" borderId="0" xfId="0" applyAlignment="1">
      <alignment horizontal="left"/>
    </xf>
    <xf numFmtId="0" fontId="6" fillId="2" borderId="3" xfId="0" applyFont="1" applyFill="1" applyBorder="1" applyAlignment="1">
      <alignment horizontal="center"/>
    </xf>
    <xf numFmtId="2" fontId="6" fillId="2" borderId="3" xfId="0" applyNumberFormat="1" applyFont="1" applyFill="1" applyBorder="1" applyAlignment="1">
      <alignment horizontal="center"/>
    </xf>
    <xf numFmtId="4" fontId="6" fillId="2" borderId="4" xfId="0" applyNumberFormat="1" applyFont="1" applyFill="1" applyBorder="1" applyAlignment="1">
      <alignment horizontal="center"/>
    </xf>
    <xf numFmtId="0" fontId="6" fillId="2" borderId="4" xfId="0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7" fillId="2" borderId="0" xfId="0" applyFont="1" applyFill="1" applyAlignment="1">
      <alignment horizontal="center"/>
    </xf>
    <xf numFmtId="4" fontId="0" fillId="0" borderId="1" xfId="0" applyNumberForma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2" fontId="0" fillId="0" borderId="1" xfId="0" applyNumberFormat="1" applyFont="1" applyFill="1" applyBorder="1" applyAlignment="1">
      <alignment horizontal="center"/>
    </xf>
    <xf numFmtId="2" fontId="0" fillId="0" borderId="1" xfId="7" applyNumberFormat="1" applyFont="1" applyFill="1" applyBorder="1" applyAlignment="1">
      <alignment horizontal="center"/>
    </xf>
    <xf numFmtId="0" fontId="0" fillId="0" borderId="1" xfId="0" applyFont="1" applyFill="1" applyBorder="1"/>
    <xf numFmtId="4" fontId="0" fillId="0" borderId="1" xfId="0" applyNumberFormat="1" applyFont="1" applyFill="1" applyBorder="1"/>
    <xf numFmtId="4" fontId="6" fillId="0" borderId="1" xfId="0" applyNumberFormat="1" applyFont="1" applyFill="1" applyBorder="1" applyAlignment="1">
      <alignment horizontal="center"/>
    </xf>
    <xf numFmtId="0" fontId="0" fillId="0" borderId="1" xfId="0" applyFont="1" applyFill="1" applyBorder="1" applyAlignment="1">
      <alignment horizontal="center"/>
    </xf>
    <xf numFmtId="0" fontId="6" fillId="0" borderId="1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1" fillId="0" borderId="1" xfId="0" applyFont="1" applyBorder="1" applyAlignment="1">
      <alignment wrapText="1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870565</xdr:colOff>
      <xdr:row>10</xdr:row>
      <xdr:rowOff>133145</xdr:rowOff>
    </xdr:from>
    <xdr:to>
      <xdr:col>8</xdr:col>
      <xdr:colOff>654255</xdr:colOff>
      <xdr:row>25</xdr:row>
      <xdr:rowOff>153631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6E50A0-3CF5-5240-8DC0-13553D4D41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555" b="14735"/>
        <a:stretch/>
      </xdr:blipFill>
      <xdr:spPr>
        <a:xfrm>
          <a:off x="870565" y="2406855"/>
          <a:ext cx="7772400" cy="30930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529166</xdr:colOff>
      <xdr:row>7</xdr:row>
      <xdr:rowOff>21167</xdr:rowOff>
    </xdr:from>
    <xdr:to>
      <xdr:col>4</xdr:col>
      <xdr:colOff>838651</xdr:colOff>
      <xdr:row>60</xdr:row>
      <xdr:rowOff>168840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AD40F4-ED02-462F-AE50-7A712E935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9166" y="1354667"/>
          <a:ext cx="16184485" cy="1024417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339025</xdr:colOff>
      <xdr:row>1</xdr:row>
      <xdr:rowOff>32287</xdr:rowOff>
    </xdr:from>
    <xdr:to>
      <xdr:col>12</xdr:col>
      <xdr:colOff>233285</xdr:colOff>
      <xdr:row>41</xdr:row>
      <xdr:rowOff>129152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C473D3-BDC6-4DD3-BF12-D6D2D172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9025" y="226016"/>
          <a:ext cx="10161887" cy="8249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198435</xdr:colOff>
      <xdr:row>2</xdr:row>
      <xdr:rowOff>138906</xdr:rowOff>
    </xdr:from>
    <xdr:to>
      <xdr:col>19</xdr:col>
      <xdr:colOff>458610</xdr:colOff>
      <xdr:row>62</xdr:row>
      <xdr:rowOff>138558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7DB4E9-05DA-4F9B-A935-EC1E5D58F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0102" y="526962"/>
          <a:ext cx="12960175" cy="11852985"/>
        </a:xfrm>
        <a:prstGeom prst="rect">
          <a:avLst/>
        </a:prstGeom>
      </xdr:spPr>
    </xdr:pic>
    <xdr:clientData/>
  </xdr:twoCellAnchor>
  <xdr:twoCellAnchor>
    <xdr:from>
      <xdr:col>6</xdr:col>
      <xdr:colOff>417824</xdr:colOff>
      <xdr:row>3</xdr:row>
      <xdr:rowOff>177493</xdr:rowOff>
    </xdr:from>
    <xdr:to>
      <xdr:col>8</xdr:col>
      <xdr:colOff>388057</xdr:colOff>
      <xdr:row>29</xdr:row>
      <xdr:rowOff>176390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E38F7EA-C31F-1992-7E6E-BCDE94F7D201}"/>
            </a:ext>
          </a:extLst>
        </xdr:cNvPr>
        <xdr:cNvSpPr/>
      </xdr:nvSpPr>
      <xdr:spPr>
        <a:xfrm>
          <a:off x="6132824" y="759576"/>
          <a:ext cx="1663566" cy="5255286"/>
        </a:xfrm>
        <a:prstGeom prst="rect">
          <a:avLst/>
        </a:prstGeom>
        <a:noFill/>
        <a:ln w="2222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617362</xdr:colOff>
      <xdr:row>41</xdr:row>
      <xdr:rowOff>70555</xdr:rowOff>
    </xdr:from>
    <xdr:to>
      <xdr:col>19</xdr:col>
      <xdr:colOff>440531</xdr:colOff>
      <xdr:row>54</xdr:row>
      <xdr:rowOff>123472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FF77DF9-FA76-4E27-B397-271078CFD3A8}"/>
            </a:ext>
          </a:extLst>
        </xdr:cNvPr>
        <xdr:cNvSpPr/>
      </xdr:nvSpPr>
      <xdr:spPr>
        <a:xfrm>
          <a:off x="8856487" y="8571618"/>
          <a:ext cx="8276607" cy="2684198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261938</xdr:colOff>
      <xdr:row>51</xdr:row>
      <xdr:rowOff>99484</xdr:rowOff>
    </xdr:from>
    <xdr:to>
      <xdr:col>19</xdr:col>
      <xdr:colOff>440530</xdr:colOff>
      <xdr:row>62</xdr:row>
      <xdr:rowOff>123472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7FB5CF9-469D-4E54-82C2-A298F4649BBE}"/>
            </a:ext>
          </a:extLst>
        </xdr:cNvPr>
        <xdr:cNvSpPr/>
      </xdr:nvSpPr>
      <xdr:spPr>
        <a:xfrm>
          <a:off x="4274344" y="10624609"/>
          <a:ext cx="12858749" cy="2250457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3"/>
  <sheetViews>
    <sheetView zoomScale="73" zoomScaleNormal="124" workbookViewId="0">
      <pane ySplit="1" topLeftCell="A2" activePane="bottomLeft" state="frozen"/>
      <selection pane="bottomLeft" activeCell="L14" sqref="L14"/>
    </sheetView>
  </sheetViews>
  <sheetFormatPr defaultColWidth="11.125" defaultRowHeight="15.75" x14ac:dyDescent="0.25"/>
  <cols>
    <col min="1" max="1" width="18.125" style="8" customWidth="1"/>
    <col min="2" max="2" width="12" style="8" bestFit="1" customWidth="1"/>
    <col min="3" max="3" width="16.625" style="8" bestFit="1" customWidth="1"/>
    <col min="4" max="4" width="12.625" style="8" customWidth="1"/>
    <col min="5" max="5" width="9.375" style="8" customWidth="1"/>
    <col min="6" max="6" width="8.125" style="8" customWidth="1"/>
    <col min="7" max="7" width="14.875" style="8" customWidth="1"/>
    <col min="8" max="8" width="13.125" style="8" customWidth="1"/>
    <col min="9" max="10" width="13.125" style="10" customWidth="1"/>
    <col min="11" max="11" width="14" style="8" customWidth="1"/>
    <col min="12" max="12" width="11.125" style="10"/>
    <col min="13" max="13" width="12.125" style="8" bestFit="1" customWidth="1"/>
    <col min="14" max="14" width="16.875" style="8" customWidth="1"/>
    <col min="15" max="15" width="12.375" style="8" customWidth="1"/>
    <col min="16" max="16" width="15.5" style="8" customWidth="1"/>
    <col min="17" max="17" width="16.875" style="8" customWidth="1"/>
    <col min="18" max="18" width="11.125" style="8"/>
    <col min="19" max="19" width="14.875" style="8" customWidth="1"/>
    <col min="20" max="20" width="21.375" style="8" customWidth="1"/>
    <col min="21" max="21" width="20.375" style="8" customWidth="1"/>
    <col min="22" max="22" width="15.875" style="8" customWidth="1"/>
    <col min="23" max="23" width="15.125" style="8" customWidth="1"/>
    <col min="24" max="16384" width="11.125" style="8"/>
  </cols>
  <sheetData>
    <row r="1" spans="1:28" s="5" customFormat="1" ht="31.5" x14ac:dyDescent="0.25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36</v>
      </c>
      <c r="I1" s="7" t="s">
        <v>41</v>
      </c>
      <c r="J1" s="7" t="s">
        <v>39</v>
      </c>
      <c r="K1" s="5" t="s">
        <v>37</v>
      </c>
      <c r="L1" s="7" t="s">
        <v>11</v>
      </c>
      <c r="M1" s="5" t="s">
        <v>12</v>
      </c>
      <c r="N1" s="5" t="s">
        <v>17</v>
      </c>
      <c r="O1" s="5" t="s">
        <v>38</v>
      </c>
      <c r="P1" s="5" t="s">
        <v>41</v>
      </c>
      <c r="Q1" s="5" t="s">
        <v>40</v>
      </c>
      <c r="R1" s="11" t="s">
        <v>13</v>
      </c>
      <c r="S1" s="11" t="s">
        <v>14</v>
      </c>
      <c r="T1" s="11" t="s">
        <v>15</v>
      </c>
      <c r="U1" s="11" t="s">
        <v>16</v>
      </c>
      <c r="V1" s="5" t="s">
        <v>18</v>
      </c>
      <c r="W1" s="5" t="s">
        <v>19</v>
      </c>
    </row>
    <row r="2" spans="1:28" s="21" customFormat="1" x14ac:dyDescent="0.25">
      <c r="A2" s="15" t="s">
        <v>31</v>
      </c>
      <c r="B2" s="15" t="s">
        <v>29</v>
      </c>
      <c r="C2" s="15" t="s">
        <v>30</v>
      </c>
      <c r="D2" s="15" t="s">
        <v>28</v>
      </c>
      <c r="E2" s="15" t="s">
        <v>5</v>
      </c>
      <c r="F2" s="16">
        <v>15.91</v>
      </c>
      <c r="G2" s="15">
        <v>16</v>
      </c>
      <c r="H2" s="15">
        <v>1950.02</v>
      </c>
      <c r="I2" s="16">
        <v>9</v>
      </c>
      <c r="J2" s="16">
        <f>H2*I2</f>
        <v>17550.18</v>
      </c>
      <c r="K2" s="16">
        <f>(H2*I2*40)/1000</f>
        <v>702.0071999999999</v>
      </c>
      <c r="L2" s="16">
        <f>0.25*K2</f>
        <v>175.50179999999997</v>
      </c>
      <c r="M2" s="15">
        <v>15</v>
      </c>
      <c r="N2" s="15">
        <v>443</v>
      </c>
      <c r="O2" s="15">
        <v>3119.47</v>
      </c>
      <c r="P2" s="16">
        <v>5</v>
      </c>
      <c r="Q2" s="17">
        <f>O2*P2</f>
        <v>15597.349999999999</v>
      </c>
      <c r="R2" s="15" t="s">
        <v>32</v>
      </c>
      <c r="S2" s="15" t="s">
        <v>33</v>
      </c>
      <c r="T2" s="15" t="s">
        <v>34</v>
      </c>
      <c r="U2" s="18" t="s">
        <v>35</v>
      </c>
      <c r="V2" s="19">
        <v>85</v>
      </c>
      <c r="W2" s="15">
        <f>((V2/100)*5000*60000)</f>
        <v>255000000</v>
      </c>
      <c r="X2" s="20"/>
      <c r="Y2" s="20"/>
      <c r="AA2" s="22"/>
      <c r="AB2" s="22"/>
    </row>
    <row r="3" spans="1:28" x14ac:dyDescent="0.25">
      <c r="A3" s="2" t="s">
        <v>46</v>
      </c>
      <c r="B3" s="13" t="s">
        <v>42</v>
      </c>
      <c r="C3" s="6" t="s">
        <v>43</v>
      </c>
      <c r="D3" s="13" t="s">
        <v>44</v>
      </c>
      <c r="E3" s="2" t="s">
        <v>5</v>
      </c>
      <c r="F3" s="3">
        <v>16.34</v>
      </c>
      <c r="G3" s="2">
        <v>16</v>
      </c>
      <c r="H3" s="23">
        <v>2139</v>
      </c>
      <c r="I3" s="3">
        <v>2</v>
      </c>
      <c r="J3" s="24">
        <f>H3*I3</f>
        <v>4278</v>
      </c>
      <c r="K3" s="24">
        <f>(H3*I3*40)/1000</f>
        <v>171.12</v>
      </c>
      <c r="L3" s="24">
        <f>0.25*K3</f>
        <v>42.78</v>
      </c>
      <c r="M3" s="25">
        <v>17</v>
      </c>
      <c r="N3" s="28">
        <v>467</v>
      </c>
      <c r="O3" s="29">
        <v>5550.02</v>
      </c>
      <c r="P3" s="26">
        <v>6</v>
      </c>
      <c r="Q3" s="30">
        <f>O3*P3</f>
        <v>33300.120000000003</v>
      </c>
      <c r="R3" s="28" t="s">
        <v>51</v>
      </c>
      <c r="S3" s="28" t="s">
        <v>52</v>
      </c>
      <c r="T3" s="28" t="s">
        <v>53</v>
      </c>
      <c r="U3" s="28" t="s">
        <v>54</v>
      </c>
      <c r="V3" s="31">
        <v>85</v>
      </c>
      <c r="W3" s="32">
        <f>((V3/100)*5000*60000)</f>
        <v>255000000</v>
      </c>
      <c r="X3"/>
      <c r="Y3"/>
      <c r="AA3" s="9"/>
      <c r="AB3" s="9"/>
    </row>
    <row r="4" spans="1:28" x14ac:dyDescent="0.25">
      <c r="A4" s="2" t="s">
        <v>47</v>
      </c>
      <c r="B4" s="13" t="s">
        <v>42</v>
      </c>
      <c r="C4" s="6" t="s">
        <v>43</v>
      </c>
      <c r="D4" s="13" t="s">
        <v>44</v>
      </c>
      <c r="E4" s="2" t="s">
        <v>6</v>
      </c>
      <c r="F4" s="3">
        <v>16.7</v>
      </c>
      <c r="G4" s="2">
        <v>17</v>
      </c>
      <c r="H4" s="23">
        <v>2301.12</v>
      </c>
      <c r="I4" s="3">
        <v>4</v>
      </c>
      <c r="J4" s="24">
        <f>H4*I4</f>
        <v>9204.48</v>
      </c>
      <c r="K4" s="24">
        <f t="shared" ref="K4:K6" si="0">(H4*I4*40)/1000</f>
        <v>368.17919999999998</v>
      </c>
      <c r="L4" s="24">
        <f t="shared" ref="L4:L6" si="1">0.25*K4</f>
        <v>92.044799999999995</v>
      </c>
      <c r="M4" s="25">
        <v>16</v>
      </c>
      <c r="N4" s="28">
        <v>472</v>
      </c>
      <c r="O4" s="29">
        <v>6458.94</v>
      </c>
      <c r="P4" s="26">
        <v>4</v>
      </c>
      <c r="Q4" s="30">
        <f>O4*P4</f>
        <v>25835.759999999998</v>
      </c>
      <c r="R4" s="28" t="s">
        <v>55</v>
      </c>
      <c r="S4" s="28" t="s">
        <v>56</v>
      </c>
      <c r="T4" s="28" t="s">
        <v>57</v>
      </c>
      <c r="U4" s="28" t="s">
        <v>58</v>
      </c>
      <c r="V4" s="31">
        <v>85</v>
      </c>
      <c r="W4" s="32">
        <f>((V4/100)*5000*60000)</f>
        <v>255000000</v>
      </c>
      <c r="X4"/>
      <c r="Y4"/>
      <c r="AA4" s="9"/>
      <c r="AB4" s="9"/>
    </row>
    <row r="5" spans="1:28" x14ac:dyDescent="0.25">
      <c r="A5" s="2" t="s">
        <v>48</v>
      </c>
      <c r="B5" s="13" t="s">
        <v>42</v>
      </c>
      <c r="C5" s="6" t="s">
        <v>43</v>
      </c>
      <c r="D5" s="13" t="s">
        <v>44</v>
      </c>
      <c r="E5" s="2" t="s">
        <v>7</v>
      </c>
      <c r="F5" s="3">
        <v>16.37</v>
      </c>
      <c r="G5" s="2">
        <v>16</v>
      </c>
      <c r="H5" s="23">
        <v>2795.44</v>
      </c>
      <c r="I5" s="3">
        <v>2</v>
      </c>
      <c r="J5" s="24">
        <f>H5*I5</f>
        <v>5590.88</v>
      </c>
      <c r="K5" s="24">
        <f>(H5*I5*40)/1000</f>
        <v>223.6352</v>
      </c>
      <c r="L5" s="24">
        <f>0.25*K5</f>
        <v>55.908799999999999</v>
      </c>
      <c r="M5" s="25">
        <v>17</v>
      </c>
      <c r="N5" s="28">
        <v>469</v>
      </c>
      <c r="O5" s="29">
        <v>6359.03</v>
      </c>
      <c r="P5" s="26">
        <v>5</v>
      </c>
      <c r="Q5" s="30">
        <f>O5*P5</f>
        <v>31795.149999999998</v>
      </c>
      <c r="R5" s="28" t="s">
        <v>59</v>
      </c>
      <c r="S5" s="28" t="s">
        <v>60</v>
      </c>
      <c r="T5" s="28" t="s">
        <v>61</v>
      </c>
      <c r="U5" s="28" t="s">
        <v>62</v>
      </c>
      <c r="V5" s="31">
        <v>85</v>
      </c>
      <c r="W5" s="32">
        <f>((V5/100)*5000*60000)</f>
        <v>255000000</v>
      </c>
      <c r="X5"/>
      <c r="Y5"/>
      <c r="AA5" s="9"/>
      <c r="AB5" s="9"/>
    </row>
    <row r="6" spans="1:28" x14ac:dyDescent="0.25">
      <c r="A6" s="2" t="s">
        <v>49</v>
      </c>
      <c r="B6" s="13" t="s">
        <v>42</v>
      </c>
      <c r="C6" s="6" t="s">
        <v>43</v>
      </c>
      <c r="D6" s="13" t="s">
        <v>44</v>
      </c>
      <c r="E6" s="2" t="s">
        <v>8</v>
      </c>
      <c r="F6" s="2">
        <v>16.5</v>
      </c>
      <c r="G6" s="2">
        <v>17</v>
      </c>
      <c r="H6" s="23">
        <v>2667.54</v>
      </c>
      <c r="I6" s="3">
        <v>4</v>
      </c>
      <c r="J6" s="24">
        <f>H6*I6</f>
        <v>10670.16</v>
      </c>
      <c r="K6" s="24">
        <f t="shared" si="0"/>
        <v>426.8064</v>
      </c>
      <c r="L6" s="24">
        <f t="shared" si="1"/>
        <v>106.7016</v>
      </c>
      <c r="M6" s="25">
        <v>16</v>
      </c>
      <c r="N6" s="28">
        <v>468</v>
      </c>
      <c r="O6" s="29">
        <v>2853.3</v>
      </c>
      <c r="P6" s="27">
        <v>10</v>
      </c>
      <c r="Q6" s="30">
        <f>O6*P6</f>
        <v>28533</v>
      </c>
      <c r="R6" s="28" t="s">
        <v>63</v>
      </c>
      <c r="S6" s="28" t="s">
        <v>64</v>
      </c>
      <c r="T6" s="28" t="s">
        <v>65</v>
      </c>
      <c r="U6" s="28" t="s">
        <v>66</v>
      </c>
      <c r="V6" s="31">
        <v>90</v>
      </c>
      <c r="W6" s="32">
        <f>((V6/100)*5000*60000)</f>
        <v>270000000</v>
      </c>
    </row>
    <row r="7" spans="1:28" x14ac:dyDescent="0.25">
      <c r="D7" s="8" t="s">
        <v>45</v>
      </c>
      <c r="N7" s="8" t="s">
        <v>50</v>
      </c>
    </row>
    <row r="10" spans="1:28" x14ac:dyDescent="0.25">
      <c r="B10" s="8" t="s">
        <v>5</v>
      </c>
      <c r="D10" s="8" t="s">
        <v>6</v>
      </c>
      <c r="F10" s="8" t="s">
        <v>7</v>
      </c>
      <c r="H10" s="8" t="s">
        <v>8</v>
      </c>
    </row>
    <row r="153" ht="17.100000000000001" customHeight="1" x14ac:dyDescent="0.25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zoomScale="58" workbookViewId="0">
      <selection activeCell="K15" sqref="K15"/>
    </sheetView>
  </sheetViews>
  <sheetFormatPr defaultColWidth="11.125" defaultRowHeight="15.75" x14ac:dyDescent="0.25"/>
  <cols>
    <col min="1" max="1" width="17.125" bestFit="1" customWidth="1"/>
    <col min="2" max="2" width="146" bestFit="1" customWidth="1"/>
    <col min="4" max="4" width="34" customWidth="1"/>
  </cols>
  <sheetData>
    <row r="1" spans="1:4" s="4" customFormat="1" x14ac:dyDescent="0.25">
      <c r="A1" s="11" t="s">
        <v>20</v>
      </c>
      <c r="B1" s="11" t="s">
        <v>21</v>
      </c>
      <c r="C1" s="11" t="s">
        <v>22</v>
      </c>
      <c r="D1" s="12" t="s">
        <v>23</v>
      </c>
    </row>
    <row r="2" spans="1:4" x14ac:dyDescent="0.25">
      <c r="A2" s="2" t="s">
        <v>5</v>
      </c>
      <c r="B2" s="33" t="s">
        <v>46</v>
      </c>
      <c r="C2" s="3">
        <v>16.34</v>
      </c>
      <c r="D2" s="2" t="s">
        <v>27</v>
      </c>
    </row>
    <row r="3" spans="1:4" x14ac:dyDescent="0.25">
      <c r="A3" s="2" t="s">
        <v>6</v>
      </c>
      <c r="B3" s="33" t="s">
        <v>47</v>
      </c>
      <c r="C3" s="3">
        <v>16.7</v>
      </c>
      <c r="D3" s="2" t="s">
        <v>27</v>
      </c>
    </row>
    <row r="4" spans="1:4" x14ac:dyDescent="0.25">
      <c r="A4" s="2" t="s">
        <v>7</v>
      </c>
      <c r="B4" s="33" t="s">
        <v>48</v>
      </c>
      <c r="C4" s="3">
        <v>16.37</v>
      </c>
      <c r="D4" s="2" t="s">
        <v>27</v>
      </c>
    </row>
    <row r="5" spans="1:4" x14ac:dyDescent="0.25">
      <c r="A5" s="2" t="s">
        <v>8</v>
      </c>
      <c r="B5" s="33" t="s">
        <v>49</v>
      </c>
      <c r="C5" s="33">
        <v>16.5</v>
      </c>
      <c r="D5" s="2" t="s">
        <v>27</v>
      </c>
    </row>
    <row r="6" spans="1:4" x14ac:dyDescent="0.25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zoomScale="59" zoomScaleNormal="118" workbookViewId="0">
      <selection activeCell="O15" sqref="O15"/>
    </sheetView>
  </sheetViews>
  <sheetFormatPr defaultColWidth="11.125" defaultRowHeight="15.75" x14ac:dyDescent="0.25"/>
  <cols>
    <col min="13" max="13" width="8.875" customWidth="1"/>
    <col min="14" max="14" width="35.125" customWidth="1"/>
    <col min="20" max="20" width="16.375" customWidth="1"/>
  </cols>
  <sheetData>
    <row r="3" spans="14:24" ht="47.25" x14ac:dyDescent="0.25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36</v>
      </c>
      <c r="V3" s="7" t="s">
        <v>41</v>
      </c>
      <c r="W3" s="7" t="s">
        <v>39</v>
      </c>
      <c r="X3" s="5" t="s">
        <v>37</v>
      </c>
    </row>
    <row r="4" spans="14:24" x14ac:dyDescent="0.25">
      <c r="N4" s="15" t="s">
        <v>31</v>
      </c>
      <c r="O4" s="15" t="s">
        <v>29</v>
      </c>
      <c r="P4" s="15" t="s">
        <v>30</v>
      </c>
      <c r="Q4" s="15" t="s">
        <v>28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5">
      <c r="N5" s="2" t="s">
        <v>46</v>
      </c>
      <c r="O5" s="13" t="s">
        <v>42</v>
      </c>
      <c r="P5" s="6" t="s">
        <v>43</v>
      </c>
      <c r="Q5" s="13" t="s">
        <v>44</v>
      </c>
      <c r="R5" s="2" t="s">
        <v>5</v>
      </c>
      <c r="S5" s="3">
        <v>16.34</v>
      </c>
      <c r="T5" s="2">
        <v>16</v>
      </c>
      <c r="U5" s="23">
        <v>2139</v>
      </c>
      <c r="V5" s="3">
        <v>2</v>
      </c>
      <c r="W5" s="24">
        <f>U5*V5</f>
        <v>4278</v>
      </c>
      <c r="X5" s="24">
        <f>(U5*V5*40)/1000</f>
        <v>171.12</v>
      </c>
    </row>
    <row r="6" spans="14:24" x14ac:dyDescent="0.25">
      <c r="N6" s="2" t="s">
        <v>47</v>
      </c>
      <c r="O6" s="13" t="s">
        <v>42</v>
      </c>
      <c r="P6" s="6" t="s">
        <v>43</v>
      </c>
      <c r="Q6" s="13" t="s">
        <v>44</v>
      </c>
      <c r="R6" s="2" t="s">
        <v>6</v>
      </c>
      <c r="S6" s="3">
        <v>16.7</v>
      </c>
      <c r="T6" s="2">
        <v>17</v>
      </c>
      <c r="U6" s="23">
        <v>2301.12</v>
      </c>
      <c r="V6" s="3">
        <v>4</v>
      </c>
      <c r="W6" s="24">
        <f>U6*V6</f>
        <v>9204.48</v>
      </c>
      <c r="X6" s="24">
        <f t="shared" ref="X6:X8" si="0">(U6*V6*40)/1000</f>
        <v>368.17919999999998</v>
      </c>
    </row>
    <row r="7" spans="14:24" x14ac:dyDescent="0.25">
      <c r="N7" s="2" t="s">
        <v>48</v>
      </c>
      <c r="O7" s="13" t="s">
        <v>42</v>
      </c>
      <c r="P7" s="6" t="s">
        <v>43</v>
      </c>
      <c r="Q7" s="13" t="s">
        <v>44</v>
      </c>
      <c r="R7" s="2" t="s">
        <v>7</v>
      </c>
      <c r="S7" s="3">
        <v>16.37</v>
      </c>
      <c r="T7" s="2">
        <v>16</v>
      </c>
      <c r="U7" s="23">
        <v>2795.44</v>
      </c>
      <c r="V7" s="3">
        <v>2</v>
      </c>
      <c r="W7" s="24">
        <f>U7*V7</f>
        <v>5590.88</v>
      </c>
      <c r="X7" s="24">
        <f>(U7*V7*40)/1000</f>
        <v>223.6352</v>
      </c>
    </row>
    <row r="8" spans="14:24" x14ac:dyDescent="0.25">
      <c r="N8" s="2" t="s">
        <v>49</v>
      </c>
      <c r="O8" s="13" t="s">
        <v>42</v>
      </c>
      <c r="P8" s="6" t="s">
        <v>43</v>
      </c>
      <c r="Q8" s="13" t="s">
        <v>44</v>
      </c>
      <c r="R8" s="2" t="s">
        <v>8</v>
      </c>
      <c r="S8" s="2">
        <v>16.5</v>
      </c>
      <c r="T8" s="2">
        <v>17</v>
      </c>
      <c r="U8" s="23">
        <v>2667.54</v>
      </c>
      <c r="V8" s="3">
        <v>4</v>
      </c>
      <c r="W8" s="24">
        <f>U8*V8</f>
        <v>10670.16</v>
      </c>
      <c r="X8" s="24">
        <f t="shared" si="0"/>
        <v>426.8064</v>
      </c>
    </row>
    <row r="11" spans="14:24" x14ac:dyDescent="0.25">
      <c r="N11" s="14"/>
    </row>
    <row r="28" spans="21:21" x14ac:dyDescent="0.25">
      <c r="U28" s="8"/>
    </row>
    <row r="29" spans="21:21" x14ac:dyDescent="0.25">
      <c r="U29" s="8"/>
    </row>
    <row r="30" spans="21:21" x14ac:dyDescent="0.25">
      <c r="U30" s="8"/>
    </row>
    <row r="31" spans="21:21" x14ac:dyDescent="0.25">
      <c r="U31" s="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4:C8"/>
  <sheetViews>
    <sheetView tabSelected="1" zoomScale="76" zoomScaleNormal="96" workbookViewId="0">
      <selection activeCell="D57" sqref="D57"/>
    </sheetView>
  </sheetViews>
  <sheetFormatPr defaultColWidth="11.125" defaultRowHeight="15.75" x14ac:dyDescent="0.25"/>
  <cols>
    <col min="2" max="2" width="19.375" bestFit="1" customWidth="1"/>
  </cols>
  <sheetData>
    <row r="4" spans="2:3" ht="31.5" x14ac:dyDescent="0.25">
      <c r="B4" s="34" t="s">
        <v>0</v>
      </c>
      <c r="C4" s="34" t="s">
        <v>41</v>
      </c>
    </row>
    <row r="5" spans="2:3" x14ac:dyDescent="0.25">
      <c r="B5" s="33" t="s">
        <v>46</v>
      </c>
      <c r="C5" s="26">
        <v>6</v>
      </c>
    </row>
    <row r="6" spans="2:3" x14ac:dyDescent="0.25">
      <c r="B6" s="33" t="s">
        <v>47</v>
      </c>
      <c r="C6" s="26">
        <v>4</v>
      </c>
    </row>
    <row r="7" spans="2:3" x14ac:dyDescent="0.25">
      <c r="B7" s="33" t="s">
        <v>48</v>
      </c>
      <c r="C7" s="26">
        <v>5</v>
      </c>
    </row>
    <row r="8" spans="2:3" x14ac:dyDescent="0.25">
      <c r="B8" s="33" t="s">
        <v>49</v>
      </c>
      <c r="C8" s="27">
        <v>10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Madeline Valentine</cp:lastModifiedBy>
  <cp:lastPrinted>2021-11-03T13:38:35Z</cp:lastPrinted>
  <dcterms:created xsi:type="dcterms:W3CDTF">2020-07-21T18:20:54Z</dcterms:created>
  <dcterms:modified xsi:type="dcterms:W3CDTF">2023-05-05T13:21:47Z</dcterms:modified>
</cp:coreProperties>
</file>